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C:\Users\Riva\NMP Architecture Dropbox\Riva Khatiwada\PARKMORE\02_SOURCE OUT\01_All\20250304_Stage 3_Planning\Landscape Green Score Factor\"/>
    </mc:Choice>
  </mc:AlternateContent>
  <xr:revisionPtr revIDLastSave="0" documentId="13_ncr:1_{44A9300A-7789-485A-B88A-F7D56CA7C5BE}" xr6:coauthVersionLast="47" xr6:coauthVersionMax="47" xr10:uidLastSave="{00000000-0000-0000-0000-000000000000}"/>
  <bookViews>
    <workbookView xWindow="28680" yWindow="-60" windowWidth="29040" windowHeight="15840" xr2:uid="{00000000-000D-0000-FFFF-FFFF00000000}"/>
  </bookViews>
  <sheets>
    <sheet name="GSF" sheetId="1" r:id="rId1"/>
    <sheet name="Sheet1" sheetId="3" r:id="rId2"/>
  </sheets>
  <definedNames>
    <definedName name="_xlnm.Print_Area" localSheetId="0">GSF!$B$2:$F$39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33" i="1"/>
  <c r="F9" i="1"/>
  <c r="C38" i="1" s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1" i="1"/>
  <c r="F32" i="1"/>
  <c r="F15" i="1"/>
  <c r="F16" i="1"/>
  <c r="E35" i="1" l="1"/>
  <c r="D38" i="1" l="1"/>
  <c r="E38" i="1" s="1"/>
</calcChain>
</file>

<file path=xl/sharedStrings.xml><?xml version="1.0" encoding="utf-8"?>
<sst xmlns="http://schemas.openxmlformats.org/spreadsheetml/2006/main" count="53" uniqueCount="52">
  <si>
    <t>Green Space Factor Tool</t>
  </si>
  <si>
    <t>South Dublin County Council</t>
  </si>
  <si>
    <r>
      <t xml:space="preserve">User input indicated by </t>
    </r>
    <r>
      <rPr>
        <b/>
        <sz val="12"/>
        <color rgb="FFF36F24"/>
        <rFont val="Arial"/>
        <family val="2"/>
      </rPr>
      <t>Orange fields</t>
    </r>
  </si>
  <si>
    <t xml:space="preserve">User Input </t>
  </si>
  <si>
    <t>Zoning lookup</t>
  </si>
  <si>
    <t>Minimum GI Score</t>
  </si>
  <si>
    <t>REGEN</t>
  </si>
  <si>
    <r>
      <t xml:space="preserve">1. Enter Development Site Area m²  </t>
    </r>
    <r>
      <rPr>
        <b/>
        <sz val="14"/>
        <color rgb="FFF36F24"/>
        <rFont val="Arial"/>
        <family val="2"/>
      </rPr>
      <t>HERE►</t>
    </r>
  </si>
  <si>
    <t xml:space="preserve">Surface Type (see tab for detailed descriptions) </t>
  </si>
  <si>
    <t xml:space="preserve">Factor </t>
  </si>
  <si>
    <t>Proposed Surface
Area m²</t>
  </si>
  <si>
    <t>Factor Values</t>
  </si>
  <si>
    <t xml:space="preserve">1. Short Lawn </t>
  </si>
  <si>
    <t>2. Tall Lawn (wild, not mown)</t>
  </si>
  <si>
    <t>Permeable Paving</t>
  </si>
  <si>
    <t>Vegetation</t>
  </si>
  <si>
    <t>4a. Vegetation-Shrub below 3m</t>
  </si>
  <si>
    <t>4b. Vegetation-Shrub / Hedgerow above 3m</t>
  </si>
  <si>
    <t>4c. Vegetation-Pollinator friendly perennial planting</t>
  </si>
  <si>
    <t>4d. Vegetation-Preserved hedgerow</t>
  </si>
  <si>
    <t>Trees</t>
  </si>
  <si>
    <t>5a. New trees</t>
  </si>
  <si>
    <t>5b. Preserved trees</t>
  </si>
  <si>
    <t>7. SuDS intervention (rain garden, bioswale)</t>
  </si>
  <si>
    <t>Green Roof</t>
  </si>
  <si>
    <t>9a. Green Roofs - Intensive green roof (substrate is 200-1200mm in depth)</t>
  </si>
  <si>
    <t>9b. Green Roofs - Extensive green roof (substrate is 80-200mm in depth)</t>
  </si>
  <si>
    <t>10.  Green wall</t>
  </si>
  <si>
    <t>11. Retained Open Water</t>
  </si>
  <si>
    <t>12. New open water</t>
  </si>
  <si>
    <t>Total Equivalent Surface Area of Greening Factors</t>
  </si>
  <si>
    <t>Green Factor Numerator</t>
  </si>
  <si>
    <t>Minumum Required GI score</t>
  </si>
  <si>
    <t xml:space="preserve">Final GI score </t>
  </si>
  <si>
    <t>Result</t>
  </si>
  <si>
    <t>Zoning</t>
  </si>
  <si>
    <t>Miniumum Score</t>
  </si>
  <si>
    <t xml:space="preserve">Res </t>
  </si>
  <si>
    <t>RES-N</t>
  </si>
  <si>
    <t>SDZ</t>
  </si>
  <si>
    <t>TC</t>
  </si>
  <si>
    <t>DC</t>
  </si>
  <si>
    <t>VC</t>
  </si>
  <si>
    <t>MRC</t>
  </si>
  <si>
    <t>LC</t>
  </si>
  <si>
    <t>EE</t>
  </si>
  <si>
    <t>RW</t>
  </si>
  <si>
    <t>HA-DM</t>
  </si>
  <si>
    <t>HA-LV</t>
  </si>
  <si>
    <t>HA-DV</t>
  </si>
  <si>
    <t>OS</t>
  </si>
  <si>
    <t>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</si>
</sst>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%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4"/>
      <color indexed="57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6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4"/>
      <color rgb="FFF36F24"/>
      <name val="Arial"/>
      <family val="2"/>
    </font>
    <font>
      <sz val="18"/>
      <color theme="0"/>
      <name val="Arial"/>
      <family val="2"/>
    </font>
    <font>
      <b/>
      <sz val="12"/>
      <color rgb="FFF36F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</patternFill>
    </fill>
    <fill>
      <patternFill patternType="solid">
        <fgColor rgb="FFAEE8A1"/>
        <bgColor indexed="64"/>
      </patternFill>
    </fill>
    <fill>
      <patternFill patternType="solid">
        <fgColor rgb="FFF36F24"/>
        <bgColor indexed="64"/>
      </patternFill>
    </fill>
    <fill>
      <patternFill patternType="solid">
        <fgColor rgb="FF425A6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F36F2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rgb="FFF36F24"/>
      </left>
      <right/>
      <top/>
      <bottom/>
      <diagonal/>
    </border>
    <border>
      <left/>
      <right style="thick">
        <color rgb="FFF36F24"/>
      </right>
      <top/>
      <bottom/>
      <diagonal/>
    </border>
    <border>
      <left/>
      <right/>
      <top/>
      <bottom style="thick">
        <color rgb="FFF36F2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/>
    <xf numFmtId="0" fontId="11" fillId="4" borderId="15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horizontal="center" wrapText="1"/>
    </xf>
    <xf numFmtId="0" fontId="11" fillId="4" borderId="17" xfId="0" applyFont="1" applyFill="1" applyBorder="1" applyAlignment="1">
      <alignment vertical="center" wrapText="1"/>
    </xf>
    <xf numFmtId="0" fontId="12" fillId="4" borderId="18" xfId="0" applyFont="1" applyFill="1" applyBorder="1" applyAlignment="1">
      <alignment horizontal="center" wrapText="1"/>
    </xf>
    <xf numFmtId="0" fontId="0" fillId="6" borderId="0" xfId="0" applyFill="1" applyAlignment="1">
      <alignment vertical="top"/>
    </xf>
    <xf numFmtId="0" fontId="8" fillId="6" borderId="0" xfId="2" applyFill="1" applyAlignment="1">
      <alignment vertical="top"/>
    </xf>
    <xf numFmtId="0" fontId="0" fillId="6" borderId="19" xfId="0" applyFill="1" applyBorder="1" applyAlignment="1">
      <alignment vertical="top"/>
    </xf>
    <xf numFmtId="0" fontId="11" fillId="4" borderId="20" xfId="0" applyFont="1" applyFill="1" applyBorder="1" applyAlignment="1">
      <alignment vertical="center" wrapText="1"/>
    </xf>
    <xf numFmtId="0" fontId="12" fillId="4" borderId="21" xfId="0" applyFont="1" applyFill="1" applyBorder="1" applyAlignment="1">
      <alignment horizontal="center" wrapText="1"/>
    </xf>
    <xf numFmtId="0" fontId="0" fillId="6" borderId="22" xfId="0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2" fillId="6" borderId="24" xfId="0" applyFont="1" applyFill="1" applyBorder="1" applyProtection="1">
      <protection locked="0"/>
    </xf>
    <xf numFmtId="0" fontId="0" fillId="6" borderId="25" xfId="0" applyFill="1" applyBorder="1" applyAlignment="1">
      <alignment vertical="top"/>
    </xf>
    <xf numFmtId="0" fontId="0" fillId="7" borderId="0" xfId="0" applyFill="1" applyProtection="1">
      <protection locked="0"/>
    </xf>
    <xf numFmtId="0" fontId="1" fillId="7" borderId="0" xfId="0" applyFont="1" applyFill="1" applyProtection="1">
      <protection locked="0"/>
    </xf>
    <xf numFmtId="0" fontId="20" fillId="7" borderId="0" xfId="0" applyFont="1" applyFill="1" applyProtection="1">
      <protection locked="0"/>
    </xf>
    <xf numFmtId="0" fontId="0" fillId="7" borderId="23" xfId="0" applyFill="1" applyBorder="1" applyProtection="1">
      <protection locked="0"/>
    </xf>
    <xf numFmtId="0" fontId="2" fillId="7" borderId="0" xfId="0" applyFont="1" applyFill="1" applyProtection="1">
      <protection locked="0"/>
    </xf>
    <xf numFmtId="4" fontId="6" fillId="7" borderId="6" xfId="0" applyNumberFormat="1" applyFont="1" applyFill="1" applyBorder="1" applyAlignment="1">
      <alignment horizontal="center" vertical="center"/>
    </xf>
    <xf numFmtId="0" fontId="1" fillId="7" borderId="27" xfId="0" applyFont="1" applyFill="1" applyBorder="1" applyProtection="1">
      <protection locked="0"/>
    </xf>
    <xf numFmtId="2" fontId="4" fillId="7" borderId="28" xfId="0" applyNumberFormat="1" applyFont="1" applyFill="1" applyBorder="1" applyAlignment="1">
      <alignment horizontal="center" vertical="center"/>
    </xf>
    <xf numFmtId="0" fontId="21" fillId="7" borderId="0" xfId="3" applyFont="1" applyFill="1" applyBorder="1" applyAlignment="1" applyProtection="1">
      <alignment horizontal="center" vertical="center" wrapText="1"/>
    </xf>
    <xf numFmtId="166" fontId="21" fillId="7" borderId="0" xfId="5" applyNumberFormat="1" applyFont="1" applyFill="1" applyBorder="1" applyAlignment="1" applyProtection="1">
      <alignment horizontal="center" vertical="center"/>
    </xf>
    <xf numFmtId="165" fontId="23" fillId="6" borderId="8" xfId="0" applyNumberFormat="1" applyFont="1" applyFill="1" applyBorder="1" applyAlignment="1">
      <alignment horizontal="center" vertical="center" wrapText="1"/>
    </xf>
    <xf numFmtId="165" fontId="18" fillId="6" borderId="14" xfId="0" applyNumberFormat="1" applyFont="1" applyFill="1" applyBorder="1" applyAlignment="1">
      <alignment horizontal="center" vertical="center"/>
    </xf>
    <xf numFmtId="2" fontId="18" fillId="6" borderId="13" xfId="0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 applyProtection="1">
      <alignment horizontal="center"/>
      <protection locked="0"/>
    </xf>
    <xf numFmtId="0" fontId="9" fillId="5" borderId="3" xfId="1" applyFont="1" applyFill="1" applyBorder="1" applyAlignment="1" applyProtection="1">
      <alignment horizontal="center"/>
      <protection locked="0"/>
    </xf>
    <xf numFmtId="0" fontId="17" fillId="7" borderId="34" xfId="0" applyFont="1" applyFill="1" applyBorder="1" applyAlignment="1" applyProtection="1">
      <alignment horizontal="center" vertical="center"/>
      <protection locked="0"/>
    </xf>
    <xf numFmtId="165" fontId="23" fillId="6" borderId="6" xfId="0" applyNumberFormat="1" applyFont="1" applyFill="1" applyBorder="1" applyAlignment="1">
      <alignment horizontal="center" vertical="center"/>
    </xf>
    <xf numFmtId="0" fontId="21" fillId="6" borderId="26" xfId="0" applyFont="1" applyFill="1" applyBorder="1" applyAlignment="1">
      <alignment horizontal="center" vertical="center" wrapText="1"/>
    </xf>
    <xf numFmtId="0" fontId="9" fillId="6" borderId="4" xfId="1" applyFont="1" applyFill="1" applyBorder="1" applyProtection="1"/>
    <xf numFmtId="0" fontId="9" fillId="6" borderId="1" xfId="1" applyFont="1" applyFill="1" applyBorder="1" applyAlignment="1" applyProtection="1">
      <alignment horizontal="center"/>
    </xf>
    <xf numFmtId="0" fontId="22" fillId="6" borderId="4" xfId="1" applyFont="1" applyFill="1" applyBorder="1" applyProtection="1"/>
    <xf numFmtId="0" fontId="22" fillId="6" borderId="1" xfId="1" applyFont="1" applyFill="1" applyBorder="1" applyAlignment="1" applyProtection="1">
      <alignment horizontal="center"/>
    </xf>
    <xf numFmtId="0" fontId="22" fillId="6" borderId="5" xfId="1" applyFont="1" applyFill="1" applyBorder="1" applyProtection="1"/>
    <xf numFmtId="0" fontId="22" fillId="6" borderId="3" xfId="1" applyFont="1" applyFill="1" applyBorder="1" applyAlignment="1" applyProtection="1">
      <alignment horizontal="center"/>
    </xf>
    <xf numFmtId="0" fontId="1" fillId="7" borderId="0" xfId="0" applyFont="1" applyFill="1"/>
    <xf numFmtId="0" fontId="16" fillId="6" borderId="9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/>
    </xf>
    <xf numFmtId="0" fontId="20" fillId="6" borderId="30" xfId="0" applyFont="1" applyFill="1" applyBorder="1" applyAlignment="1">
      <alignment horizontal="center"/>
    </xf>
    <xf numFmtId="0" fontId="0" fillId="7" borderId="0" xfId="0" applyFill="1"/>
    <xf numFmtId="0" fontId="19" fillId="6" borderId="29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/>
    </xf>
    <xf numFmtId="0" fontId="3" fillId="7" borderId="0" xfId="0" applyFont="1" applyFill="1"/>
    <xf numFmtId="0" fontId="13" fillId="6" borderId="0" xfId="0" applyFont="1" applyFill="1"/>
    <xf numFmtId="0" fontId="14" fillId="6" borderId="0" xfId="0" applyFont="1" applyFill="1"/>
    <xf numFmtId="0" fontId="0" fillId="6" borderId="24" xfId="0" applyFill="1" applyBorder="1"/>
    <xf numFmtId="0" fontId="0" fillId="7" borderId="0" xfId="0" applyFill="1" applyAlignment="1">
      <alignment vertical="top"/>
    </xf>
    <xf numFmtId="0" fontId="25" fillId="6" borderId="32" xfId="0" applyFont="1" applyFill="1" applyBorder="1" applyAlignment="1">
      <alignment horizontal="center" wrapText="1"/>
    </xf>
    <xf numFmtId="0" fontId="25" fillId="6" borderId="35" xfId="0" applyFont="1" applyFill="1" applyBorder="1" applyAlignment="1">
      <alignment horizontal="center" wrapText="1"/>
    </xf>
    <xf numFmtId="0" fontId="25" fillId="6" borderId="33" xfId="0" applyFont="1" applyFill="1" applyBorder="1" applyAlignment="1">
      <alignment horizontal="center" wrapText="1"/>
    </xf>
    <xf numFmtId="0" fontId="10" fillId="7" borderId="34" xfId="4" applyNumberFormat="1" applyFont="1" applyFill="1" applyBorder="1" applyAlignment="1" applyProtection="1">
      <alignment horizontal="center" vertical="center"/>
    </xf>
    <xf numFmtId="2" fontId="10" fillId="7" borderId="36" xfId="5" applyNumberFormat="1" applyFont="1" applyFill="1" applyBorder="1" applyAlignment="1" applyProtection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7" fillId="7" borderId="12" xfId="5" applyNumberFormat="1" applyFont="1" applyFill="1" applyBorder="1" applyAlignment="1" applyProtection="1">
      <alignment horizontal="center" vertical="center"/>
    </xf>
    <xf numFmtId="0" fontId="23" fillId="5" borderId="32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</cellXfs>
  <cellStyles count="6">
    <cellStyle name="Accent6" xfId="3" builtinId="49"/>
    <cellStyle name="Comma" xfId="4" builtinId="3"/>
    <cellStyle name="Good" xfId="1" builtinId="26"/>
    <cellStyle name="Hyperlink" xfId="2" builtinId="8"/>
    <cellStyle name="Normal" xfId="0" builtinId="0"/>
    <cellStyle name="Percent" xfId="5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EE8A1"/>
        </patternFill>
      </fill>
      <alignment horizontal="center" vertical="bottom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AEE8A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36F24"/>
      <color rgb="FF425A6C"/>
      <color rgb="FFFFC7CE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3231266</xdr:colOff>
      <xdr:row>0</xdr:row>
      <xdr:rowOff>0</xdr:rowOff>
    </xdr:from>
    <xdr:to>
      <xdr:col>3</xdr:col>
      <xdr:colOff>563603</xdr:colOff>
      <xdr:row>3</xdr:row>
      <xdr:rowOff>664029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E36C86-38F7-4103-957D-E7D9CDC62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8066" y="0"/>
          <a:ext cx="2485816" cy="1415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B98E18-547B-4750-9260-C5CCEFCB34C9}" name="Table1" displayName="Table1" ref="B2:C18" totalsRowShown="0" headerRowDxfId="3" tableBorderDxfId="2">
  <autoFilter ref="B2:C18" xr:uid="{2AE2C462-753C-4641-B6B1-1DCC8DA4D3E5}"/>
  <tableColumns count="2">
    <tableColumn id="1" xr3:uid="{1D68C7B7-D774-4CC3-9AE1-F40996BF1600}" name="Zoning" dataDxfId="1"/>
    <tableColumn id="2" xr3:uid="{B1E52270-6EEE-4673-BB55-8477FA849977}" name="Miniumum Sc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58"/>
  <sheetViews>
    <sheetView tabSelected="1" topLeftCell="A17" zoomScale="85" zoomScaleNormal="85" workbookViewId="0">
      <selection activeCell="C1" sqref="C1:F38"/>
    </sheetView>
  </sheetViews>
  <sheetFormatPr defaultColWidth="9.140625" defaultRowHeight="12.75"/>
  <cols>
    <col min="1" max="1" width="6.42578125" style="13" customWidth="1"/>
    <col min="2" max="2" width="9.140625" style="1"/>
    <col min="3" max="3" width="75.140625" style="1" customWidth="1"/>
    <col min="4" max="4" width="25.85546875" style="1" customWidth="1"/>
    <col min="5" max="5" width="16.85546875" style="1" customWidth="1"/>
    <col min="6" max="6" width="22.140625" style="1" customWidth="1"/>
    <col min="7" max="9" width="9.140625" style="1"/>
    <col min="10" max="10" width="18.5703125" style="1" customWidth="1"/>
    <col min="11" max="14" width="9.140625" style="1"/>
    <col min="15" max="15" width="28.85546875" style="1" customWidth="1"/>
    <col min="16" max="16" width="19.42578125" style="1" customWidth="1"/>
    <col min="17" max="17" width="10.85546875" style="1" bestFit="1" customWidth="1"/>
    <col min="18" max="16384" width="9.140625" style="1"/>
  </cols>
  <sheetData>
    <row r="1" spans="1:30" s="8" customFormat="1"/>
    <row r="2" spans="1:30" s="8" customFormat="1" ht="23.25" customHeight="1">
      <c r="C2" s="49" t="s">
        <v>0</v>
      </c>
    </row>
    <row r="3" spans="1:30" s="8" customFormat="1" ht="23.25" customHeight="1">
      <c r="C3" s="50" t="s">
        <v>1</v>
      </c>
      <c r="I3" s="9"/>
    </row>
    <row r="4" spans="1:30" s="10" customFormat="1" ht="53.45" customHeight="1" thickBot="1">
      <c r="A4" s="8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ht="13.5" thickTop="1">
      <c r="A5" s="51"/>
      <c r="B5" s="52"/>
      <c r="C5" s="45"/>
      <c r="D5" s="45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30" ht="1.7" customHeight="1" thickBot="1">
      <c r="A6" s="51"/>
      <c r="B6" s="52"/>
      <c r="C6" s="41"/>
      <c r="D6" s="45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30" ht="22.7" customHeight="1" thickBot="1">
      <c r="A7" s="51"/>
      <c r="B7" s="45"/>
      <c r="C7" s="48" t="s">
        <v>2</v>
      </c>
      <c r="D7" s="45"/>
      <c r="E7" s="60" t="s">
        <v>3</v>
      </c>
      <c r="F7" s="61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30" ht="34.35" customHeight="1" thickBot="1">
      <c r="A8" s="51"/>
      <c r="B8" s="45"/>
      <c r="C8" s="45"/>
      <c r="D8" s="45"/>
      <c r="E8" s="46" t="s">
        <v>4</v>
      </c>
      <c r="F8" s="47" t="s">
        <v>5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30" ht="22.7" customHeight="1" thickBot="1">
      <c r="A9" s="51"/>
      <c r="B9" s="45"/>
      <c r="C9" s="45"/>
      <c r="D9" s="45"/>
      <c r="E9" s="32" t="s">
        <v>6</v>
      </c>
      <c r="F9" s="59">
        <f>INDEX(Table1[Miniumum Score],MATCH(GSF!E9,Table1[Zoning],0))</f>
        <v>0.5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30" ht="13.5" customHeight="1" thickBot="1">
      <c r="A10" s="51"/>
      <c r="B10" s="45"/>
      <c r="C10" s="45"/>
      <c r="D10" s="45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30" ht="51" customHeight="1">
      <c r="A11" s="14"/>
      <c r="B11" s="17"/>
      <c r="C11" s="62" t="s">
        <v>7</v>
      </c>
      <c r="D11" s="65">
        <v>15000</v>
      </c>
      <c r="E11" s="66"/>
      <c r="F11" s="66"/>
      <c r="G11" s="17"/>
      <c r="H11" s="17"/>
      <c r="I11" s="19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30" ht="18" customHeight="1">
      <c r="A12" s="14"/>
      <c r="B12" s="17"/>
      <c r="C12" s="63"/>
      <c r="D12" s="65"/>
      <c r="E12" s="66"/>
      <c r="F12" s="6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30" ht="13.5" thickBot="1">
      <c r="A13" s="14"/>
      <c r="B13" s="17"/>
      <c r="C13" s="64"/>
      <c r="D13" s="67"/>
      <c r="E13" s="68"/>
      <c r="F13" s="6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30" ht="45">
      <c r="A14" s="14"/>
      <c r="B14" s="17"/>
      <c r="C14" s="27" t="s">
        <v>8</v>
      </c>
      <c r="D14" s="28" t="s">
        <v>9</v>
      </c>
      <c r="E14" s="29" t="s">
        <v>10</v>
      </c>
      <c r="F14" s="42" t="s">
        <v>11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30" ht="15">
      <c r="A15" s="14"/>
      <c r="B15" s="17"/>
      <c r="C15" s="35" t="s">
        <v>12</v>
      </c>
      <c r="D15" s="36">
        <v>0.3</v>
      </c>
      <c r="E15" s="30">
        <v>677.97</v>
      </c>
      <c r="F15" s="43">
        <f>E15*D15</f>
        <v>203.39099999999999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30" ht="17.25" customHeight="1">
      <c r="A16" s="14"/>
      <c r="B16" s="17"/>
      <c r="C16" s="35" t="s">
        <v>13</v>
      </c>
      <c r="D16" s="36">
        <v>0.5</v>
      </c>
      <c r="E16" s="30">
        <v>0</v>
      </c>
      <c r="F16" s="43">
        <f>E16*D16</f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21.75" customHeight="1">
      <c r="A17" s="14"/>
      <c r="B17" s="17"/>
      <c r="C17" s="35" t="s">
        <v>14</v>
      </c>
      <c r="D17" s="36">
        <v>0.3</v>
      </c>
      <c r="E17" s="30">
        <v>1483.69</v>
      </c>
      <c r="F17" s="43">
        <f t="shared" ref="F17:F32" si="0">E17*D17</f>
        <v>445.10700000000003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8.75" customHeight="1">
      <c r="A18" s="14"/>
      <c r="B18" s="17"/>
      <c r="C18" s="35" t="s">
        <v>15</v>
      </c>
      <c r="D18" s="36"/>
      <c r="E18" s="30">
        <v>0</v>
      </c>
      <c r="F18" s="43">
        <f t="shared" si="0"/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46.5" customHeight="1">
      <c r="A19" s="14"/>
      <c r="B19" s="17"/>
      <c r="C19" s="35" t="s">
        <v>16</v>
      </c>
      <c r="D19" s="36">
        <v>0.4</v>
      </c>
      <c r="E19" s="30">
        <v>3502.25</v>
      </c>
      <c r="F19" s="43">
        <f t="shared" si="0"/>
        <v>1400.9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46.5" customHeight="1">
      <c r="A20" s="14"/>
      <c r="B20" s="17"/>
      <c r="C20" s="35" t="s">
        <v>17</v>
      </c>
      <c r="D20" s="36">
        <v>0.5</v>
      </c>
      <c r="E20" s="30">
        <v>0</v>
      </c>
      <c r="F20" s="43">
        <f t="shared" si="0"/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46.5" customHeight="1">
      <c r="A21" s="14"/>
      <c r="B21" s="17"/>
      <c r="C21" s="35" t="s">
        <v>18</v>
      </c>
      <c r="D21" s="36">
        <v>0.5</v>
      </c>
      <c r="E21" s="30">
        <v>525.34</v>
      </c>
      <c r="F21" s="43">
        <f>E21*D21</f>
        <v>262.67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48" customHeight="1">
      <c r="A22" s="14"/>
      <c r="B22" s="17"/>
      <c r="C22" s="35" t="s">
        <v>19</v>
      </c>
      <c r="D22" s="36">
        <v>1.2</v>
      </c>
      <c r="E22" s="30">
        <v>0</v>
      </c>
      <c r="F22" s="43">
        <f t="shared" si="0"/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33" customHeight="1">
      <c r="A23" s="14"/>
      <c r="B23" s="17"/>
      <c r="C23" s="35" t="s">
        <v>20</v>
      </c>
      <c r="D23" s="36"/>
      <c r="E23" s="30">
        <v>0</v>
      </c>
      <c r="F23" s="43">
        <f t="shared" si="0"/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33" customHeight="1">
      <c r="A24" s="14"/>
      <c r="B24" s="17"/>
      <c r="C24" s="35" t="s">
        <v>21</v>
      </c>
      <c r="D24" s="36">
        <v>0.6</v>
      </c>
      <c r="E24" s="30">
        <v>304</v>
      </c>
      <c r="F24" s="43">
        <f t="shared" si="0"/>
        <v>182.4</v>
      </c>
      <c r="G24" s="17"/>
      <c r="H24" s="17"/>
      <c r="I24" s="17"/>
      <c r="J24" s="17"/>
      <c r="K24" s="17"/>
      <c r="L24" s="17"/>
      <c r="M24" s="17"/>
      <c r="N24" s="20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s="2" customFormat="1" ht="18.75" customHeight="1">
      <c r="A25" s="15"/>
      <c r="B25" s="17"/>
      <c r="C25" s="35" t="s">
        <v>22</v>
      </c>
      <c r="D25" s="36">
        <v>1.2</v>
      </c>
      <c r="E25" s="30"/>
      <c r="F25" s="43">
        <f t="shared" si="0"/>
        <v>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21" customHeight="1">
      <c r="A26" s="14"/>
      <c r="B26" s="17"/>
      <c r="C26" s="35" t="s">
        <v>23</v>
      </c>
      <c r="D26" s="36">
        <v>0.6</v>
      </c>
      <c r="E26" s="30">
        <v>660.94</v>
      </c>
      <c r="F26" s="43">
        <f t="shared" si="0"/>
        <v>396.56400000000002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15.75" customHeight="1">
      <c r="A27" s="14"/>
      <c r="B27" s="17"/>
      <c r="C27" s="35" t="s">
        <v>24</v>
      </c>
      <c r="D27" s="36"/>
      <c r="E27" s="30">
        <v>0</v>
      </c>
      <c r="F27" s="43">
        <f t="shared" si="0"/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42" customHeight="1">
      <c r="A28" s="14"/>
      <c r="B28" s="17"/>
      <c r="C28" s="35" t="s">
        <v>25</v>
      </c>
      <c r="D28" s="36">
        <v>0.7</v>
      </c>
      <c r="E28" s="30">
        <v>2219.06</v>
      </c>
      <c r="F28" s="43">
        <f t="shared" si="0"/>
        <v>1553.3419999999999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49.5" customHeight="1">
      <c r="A29" s="14"/>
      <c r="B29" s="17"/>
      <c r="C29" s="35" t="s">
        <v>26</v>
      </c>
      <c r="D29" s="36">
        <v>0.6</v>
      </c>
      <c r="E29" s="30">
        <v>5458</v>
      </c>
      <c r="F29" s="43">
        <f t="shared" si="0"/>
        <v>3274.7999999999997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37.5" customHeight="1">
      <c r="A30" s="14"/>
      <c r="B30" s="17"/>
      <c r="C30" s="35" t="s">
        <v>27</v>
      </c>
      <c r="D30" s="36">
        <v>0.4</v>
      </c>
      <c r="E30" s="30">
        <v>0</v>
      </c>
      <c r="F30" s="43">
        <f t="shared" si="0"/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12.75" customHeight="1">
      <c r="A31" s="14"/>
      <c r="B31" s="17"/>
      <c r="C31" s="37" t="s">
        <v>28</v>
      </c>
      <c r="D31" s="38">
        <v>2</v>
      </c>
      <c r="E31" s="30">
        <v>0</v>
      </c>
      <c r="F31" s="43">
        <f t="shared" si="0"/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3.5" customHeight="1" thickBot="1">
      <c r="A32" s="14"/>
      <c r="B32" s="69"/>
      <c r="C32" s="39" t="s">
        <v>29</v>
      </c>
      <c r="D32" s="40">
        <v>1.5</v>
      </c>
      <c r="E32" s="31">
        <v>401.29</v>
      </c>
      <c r="F32" s="44">
        <f t="shared" si="0"/>
        <v>601.93500000000006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8.75" thickBot="1">
      <c r="A33" s="14"/>
      <c r="B33" s="69"/>
      <c r="C33" s="33" t="s">
        <v>30</v>
      </c>
      <c r="D33" s="41"/>
      <c r="E33" s="22">
        <f>SUM(E15:E32)</f>
        <v>15232.54</v>
      </c>
      <c r="F33" s="4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3.5" thickBot="1">
      <c r="A34" s="14"/>
      <c r="B34" s="6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80.25" thickTop="1" thickBot="1">
      <c r="A35" s="14"/>
      <c r="B35" s="69"/>
      <c r="C35" s="23"/>
      <c r="D35" s="34" t="s">
        <v>31</v>
      </c>
      <c r="E35" s="24">
        <f>SUM(F15:F32)</f>
        <v>8321.1089999999986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27.75" thickTop="1" thickBot="1">
      <c r="A36" s="14"/>
      <c r="B36" s="69"/>
      <c r="C36" s="18"/>
      <c r="D36" s="25"/>
      <c r="E36" s="2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24" thickBot="1">
      <c r="A37" s="14"/>
      <c r="B37" s="17"/>
      <c r="C37" s="53" t="s">
        <v>32</v>
      </c>
      <c r="D37" s="54" t="s">
        <v>33</v>
      </c>
      <c r="E37" s="55" t="s">
        <v>34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21" thickBot="1">
      <c r="A38" s="14"/>
      <c r="B38" s="17"/>
      <c r="C38" s="56">
        <f>F9</f>
        <v>0.5</v>
      </c>
      <c r="D38" s="57">
        <f>(E35/D11)</f>
        <v>0.55474059999999992</v>
      </c>
      <c r="E38" s="58" t="str">
        <f>IF(D38&gt;=C38,"Pass","Fail")</f>
        <v>Pass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>
      <c r="A39" s="14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>
      <c r="A40" s="14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>
      <c r="A41" s="14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>
      <c r="A42" s="14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>
      <c r="A43" s="14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>
      <c r="A44" s="1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>
      <c r="A45" s="14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>
      <c r="A46" s="14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>
      <c r="A47" s="14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>
      <c r="A48" s="14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>
      <c r="A49" s="14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>
      <c r="A50" s="14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>
      <c r="A51" s="14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>
      <c r="A52" s="14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>
      <c r="A53" s="14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>
      <c r="A54" s="14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>
      <c r="A55" s="14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>
      <c r="A56" s="14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>
      <c r="A57" s="14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>
      <c r="A58" s="14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>
      <c r="A59" s="14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>
      <c r="A60" s="14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5">
      <c r="A61" s="14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5">
      <c r="A62" s="14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>
      <c r="A63" s="14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>
      <c r="A64" s="14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>
      <c r="A65" s="14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5">
      <c r="A66" s="14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>
      <c r="A67" s="14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>
      <c r="A68" s="14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5">
      <c r="A69" s="14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5">
      <c r="A70" s="14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5">
      <c r="A71" s="14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5">
      <c r="A72" s="14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5">
      <c r="A73" s="14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5">
      <c r="A74" s="14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5">
      <c r="A75" s="14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5">
      <c r="A76" s="14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5">
      <c r="A77" s="14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5">
      <c r="A78" s="14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25">
      <c r="A79" s="14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5">
      <c r="A80" s="14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>
      <c r="A81" s="14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>
      <c r="A82" s="14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>
      <c r="A83" s="14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>
      <c r="A84" s="14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>
      <c r="A85" s="14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>
      <c r="A86" s="14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>
      <c r="A87" s="14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>
      <c r="A88" s="1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>
      <c r="A89" s="14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>
      <c r="A90" s="14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>
      <c r="A91" s="14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>
      <c r="A92" s="14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>
      <c r="A93" s="14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>
      <c r="A94" s="14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>
      <c r="A95" s="14"/>
    </row>
    <row r="96" spans="1:25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</sheetData>
  <sheetProtection algorithmName="SHA-512" hashValue="sdmWxLtNMupTlz7AIc6na+lGXkYgtWPfqDH+XYBGGblO8ysdv1uXO5zbCYy/sLSBsXW/d/Wr/nebUWRSRXvuvQ==" saltValue="MtC0HmjUqo3RE2FNaDs1qQ==" spinCount="100000" sheet="1" objects="1" scenarios="1"/>
  <protectedRanges>
    <protectedRange algorithmName="SHA-512" hashValue="I8nSTVSzNsq7wIfXhFXOWlrqQPaTuH5SZjsIHthO5AipGVMluscq4jgNHIJiTM5yi8HItIq7jwE+EOqoQOGMaQ==" saltValue="9GgLADgRZ58y4i5AU6V76w==" spinCount="100000" sqref="D11" name="Input1"/>
    <protectedRange algorithmName="SHA-512" hashValue="qkzHVtzffJLigcug/r5BxoVB3D8Wepo+lM92i4d5U40qTOdHGO6XwqcPw1CIPWZwZ3J3HZ2+ipBDUsaecKILzQ==" saltValue="DReHeZz/QmaUcFBYCtQC4Q==" spinCount="100000" sqref="E15:E32" name="Input2"/>
    <protectedRange algorithmName="SHA-512" hashValue="ynmdxW66xPN3OQCUxeOO0zaD6vukpy/gteDSLSEUvbEC6ovl0WrqC1/sClcTU5wuU+gx5f19I+6iUImP+mlFdQ==" saltValue="LNJA76p72BJ5ueJjbFNz+A==" spinCount="100000" sqref="E9" name="Dropdown"/>
  </protectedRanges>
  <mergeCells count="4">
    <mergeCell ref="E7:F7"/>
    <mergeCell ref="C11:C13"/>
    <mergeCell ref="D11:F13"/>
    <mergeCell ref="B32:B36"/>
  </mergeCells>
  <phoneticPr fontId="5" type="noConversion"/>
  <conditionalFormatting sqref="D14">
    <cfRule type="cellIs" dxfId="8" priority="13" stopIfTrue="1" operator="lessThan">
      <formula>1</formula>
    </cfRule>
  </conditionalFormatting>
  <conditionalFormatting sqref="D38">
    <cfRule type="cellIs" dxfId="7" priority="1" operator="equal">
      <formula>$C$38</formula>
    </cfRule>
    <cfRule type="cellIs" dxfId="6" priority="2" operator="lessThan">
      <formula>$C$38</formula>
    </cfRule>
    <cfRule type="cellIs" dxfId="5" priority="3" operator="greaterThan">
      <formula>$C$38</formula>
    </cfRule>
  </conditionalFormatting>
  <conditionalFormatting sqref="E33">
    <cfRule type="cellIs" dxfId="4" priority="7" stopIfTrue="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0656633-6F96-4F25-8C95-9C440643C74E}">
          <x14:formula1>
            <xm:f>Sheet1!$B$3:$B$18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4EA9E-D89A-4105-AD30-DC89BCF2848E}">
  <dimension ref="B2:C18"/>
  <sheetViews>
    <sheetView workbookViewId="0">
      <selection activeCell="G15" sqref="G15"/>
    </sheetView>
  </sheetViews>
  <sheetFormatPr defaultRowHeight="12.75"/>
  <cols>
    <col min="2" max="2" width="15.42578125" customWidth="1"/>
    <col min="3" max="3" width="17.42578125" customWidth="1"/>
  </cols>
  <sheetData>
    <row r="2" spans="2:3" ht="13.5" thickBot="1">
      <c r="B2" s="3" t="s">
        <v>35</v>
      </c>
      <c r="C2" s="3" t="s">
        <v>36</v>
      </c>
    </row>
    <row r="3" spans="2:3" ht="15.75" thickBot="1">
      <c r="B3" s="4" t="s">
        <v>37</v>
      </c>
      <c r="C3" s="5">
        <v>0.5</v>
      </c>
    </row>
    <row r="4" spans="2:3" ht="15.75" thickBot="1">
      <c r="B4" s="6" t="s">
        <v>38</v>
      </c>
      <c r="C4" s="7">
        <v>0.5</v>
      </c>
    </row>
    <row r="5" spans="2:3" ht="15.75" thickBot="1">
      <c r="B5" s="6" t="s">
        <v>39</v>
      </c>
      <c r="C5" s="7">
        <v>0.5</v>
      </c>
    </row>
    <row r="6" spans="2:3" ht="15.75" thickBot="1">
      <c r="B6" s="6" t="s">
        <v>6</v>
      </c>
      <c r="C6" s="7">
        <v>0.5</v>
      </c>
    </row>
    <row r="7" spans="2:3" ht="15.75" thickBot="1">
      <c r="B7" s="6" t="s">
        <v>40</v>
      </c>
      <c r="C7" s="7">
        <v>0.5</v>
      </c>
    </row>
    <row r="8" spans="2:3" ht="15.75" thickBot="1">
      <c r="B8" s="6" t="s">
        <v>41</v>
      </c>
      <c r="C8" s="7">
        <v>0.5</v>
      </c>
    </row>
    <row r="9" spans="2:3" ht="15.75" thickBot="1">
      <c r="B9" s="6" t="s">
        <v>42</v>
      </c>
      <c r="C9" s="7">
        <v>0.5</v>
      </c>
    </row>
    <row r="10" spans="2:3" ht="15.75" thickBot="1">
      <c r="B10" s="6" t="s">
        <v>43</v>
      </c>
      <c r="C10" s="7">
        <v>0.5</v>
      </c>
    </row>
    <row r="11" spans="2:3" ht="15.75" thickBot="1">
      <c r="B11" s="6" t="s">
        <v>44</v>
      </c>
      <c r="C11" s="7">
        <v>0.5</v>
      </c>
    </row>
    <row r="12" spans="2:3" ht="15.75" thickBot="1">
      <c r="B12" s="6" t="s">
        <v>45</v>
      </c>
      <c r="C12" s="7">
        <v>0.5</v>
      </c>
    </row>
    <row r="13" spans="2:3" ht="15.75" thickBot="1">
      <c r="B13" s="6" t="s">
        <v>46</v>
      </c>
      <c r="C13" s="7">
        <v>0.5</v>
      </c>
    </row>
    <row r="14" spans="2:3" ht="15.75" thickBot="1">
      <c r="B14" s="6" t="s">
        <v>47</v>
      </c>
      <c r="C14" s="7">
        <v>0.7</v>
      </c>
    </row>
    <row r="15" spans="2:3" ht="15.75" thickBot="1">
      <c r="B15" s="6" t="s">
        <v>48</v>
      </c>
      <c r="C15" s="7">
        <v>0.7</v>
      </c>
    </row>
    <row r="16" spans="2:3" ht="15.75" thickBot="1">
      <c r="B16" s="6" t="s">
        <v>49</v>
      </c>
      <c r="C16" s="7">
        <v>0.7</v>
      </c>
    </row>
    <row r="17" spans="2:3" ht="15.75" thickBot="1">
      <c r="B17" s="6" t="s">
        <v>50</v>
      </c>
      <c r="C17" s="7">
        <v>0.7</v>
      </c>
    </row>
    <row r="18" spans="2:3" ht="15">
      <c r="B18" s="11" t="s">
        <v>51</v>
      </c>
      <c r="C18" s="12">
        <v>0.7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396A6FBBD5094594FDB60AC19AF974" ma:contentTypeVersion="14" ma:contentTypeDescription="Create a new document." ma:contentTypeScope="" ma:versionID="22b2a7854948c62f8775f214da22d2ef">
  <xsd:schema xmlns:xsd="http://www.w3.org/2001/XMLSchema" xmlns:xs="http://www.w3.org/2001/XMLSchema" xmlns:p="http://schemas.microsoft.com/office/2006/metadata/properties" xmlns:ns2="b507fa8f-0e94-4d14-9105-3a0ddd5b3af0" xmlns:ns3="5ad723ef-0f86-49cd-b291-17423df02b15" targetNamespace="http://schemas.microsoft.com/office/2006/metadata/properties" ma:root="true" ma:fieldsID="24fc4596998bf3be71ede84399f8c4f5" ns2:_="" ns3:_="">
    <xsd:import namespace="b507fa8f-0e94-4d14-9105-3a0ddd5b3af0"/>
    <xsd:import namespace="5ad723ef-0f86-49cd-b291-17423df02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7fa8f-0e94-4d14-9105-3a0ddd5b3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be484a-66c3-4738-874d-6681e45a1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723ef-0f86-49cd-b291-17423df02b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48026e5-93fe-4f96-81bd-2d1519b83ebb}" ma:internalName="TaxCatchAll" ma:showField="CatchAllData" ma:web="5ad723ef-0f86-49cd-b291-17423df02b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07fa8f-0e94-4d14-9105-3a0ddd5b3af0">
      <Terms xmlns="http://schemas.microsoft.com/office/infopath/2007/PartnerControls"/>
    </lcf76f155ced4ddcb4097134ff3c332f>
    <TaxCatchAll xmlns="5ad723ef-0f86-49cd-b291-17423df02b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B5A689-4B8F-44E1-AB87-97FC9C1A4950}"/>
</file>

<file path=customXml/itemProps2.xml><?xml version="1.0" encoding="utf-8"?>
<ds:datastoreItem xmlns:ds="http://schemas.openxmlformats.org/officeDocument/2006/customXml" ds:itemID="{AB5AB6C6-7F5A-46C0-B8D9-68D3C6A6AF8D}"/>
</file>

<file path=customXml/itemProps3.xml><?xml version="1.0" encoding="utf-8"?>
<ds:datastoreItem xmlns:ds="http://schemas.openxmlformats.org/officeDocument/2006/customXml" ds:itemID="{121216FE-4BFE-479F-A1A6-4440A4BC6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guest101</dc:creator>
  <cp:keywords/>
  <dc:description/>
  <cp:lastModifiedBy>Sean Maguire</cp:lastModifiedBy>
  <cp:revision/>
  <dcterms:created xsi:type="dcterms:W3CDTF">2010-03-24T14:41:46Z</dcterms:created>
  <dcterms:modified xsi:type="dcterms:W3CDTF">2025-03-13T20:10:51Z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0x01010002396A6FBBD5094594FDB60AC19AF974</vt:lpwstr>
  </property>
  <property fmtid="{D5CDD505-2E9C-101B-9397-08002B2CF9AE}" pid="3" name="MediaServiceImageTags">
    <vt:lpwstr/>
  </property>
</Properties>
</file>